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Работа с сайтом\2025 год\март\"/>
    </mc:Choice>
  </mc:AlternateContent>
  <bookViews>
    <workbookView xWindow="0" yWindow="0" windowWidth="28455" windowHeight="11040"/>
  </bookViews>
  <sheets>
    <sheet name="Приложение" sheetId="3" r:id="rId1"/>
  </sheets>
  <calcPr calcId="162913"/>
</workbook>
</file>

<file path=xl/calcChain.xml><?xml version="1.0" encoding="utf-8"?>
<calcChain xmlns="http://schemas.openxmlformats.org/spreadsheetml/2006/main">
  <c r="E16" i="3" l="1"/>
  <c r="E33" i="3" l="1"/>
  <c r="G16" i="3"/>
  <c r="G39" i="3"/>
  <c r="G40" i="3"/>
  <c r="F34" i="3"/>
  <c r="F35" i="3"/>
  <c r="E39" i="3" l="1"/>
  <c r="G31" i="3"/>
  <c r="G37" i="3"/>
  <c r="G29" i="3" l="1"/>
  <c r="G13" i="3"/>
  <c r="E37" i="3"/>
  <c r="E40" i="3" l="1"/>
  <c r="E41" i="3"/>
  <c r="E38" i="3"/>
  <c r="D34" i="3"/>
  <c r="D35" i="3"/>
  <c r="C23" i="3"/>
  <c r="C27" i="3"/>
  <c r="F27" i="3"/>
  <c r="F23" i="3"/>
  <c r="F19" i="3"/>
  <c r="F17" i="3" s="1"/>
  <c r="F11" i="3"/>
  <c r="F9" i="3"/>
  <c r="F7" i="3"/>
  <c r="F6" i="3" l="1"/>
  <c r="F5" i="3" s="1"/>
  <c r="F4" i="3" s="1"/>
  <c r="G41" i="3"/>
  <c r="C11" i="3"/>
  <c r="D11" i="3"/>
  <c r="C34" i="3" l="1"/>
  <c r="C35" i="3"/>
  <c r="E30" i="3"/>
  <c r="D27" i="3" l="1"/>
  <c r="D23" i="3" s="1"/>
  <c r="E31" i="3" l="1"/>
  <c r="E29" i="3"/>
  <c r="E21" i="3"/>
  <c r="E20" i="3"/>
  <c r="D19" i="3"/>
  <c r="D17" i="3" s="1"/>
  <c r="C19" i="3"/>
  <c r="C17" i="3" s="1"/>
  <c r="G21" i="3"/>
  <c r="G20" i="3"/>
  <c r="G25" i="3"/>
  <c r="E27" i="3" l="1"/>
  <c r="C7" i="3"/>
  <c r="E35" i="3" l="1"/>
  <c r="G35" i="3"/>
  <c r="G38" i="3"/>
  <c r="G32" i="3"/>
  <c r="G27" i="3"/>
  <c r="G26" i="3"/>
  <c r="G24" i="3"/>
  <c r="G22" i="3"/>
  <c r="G19" i="3"/>
  <c r="G18" i="3"/>
  <c r="G15" i="3"/>
  <c r="G12" i="3"/>
  <c r="G10" i="3"/>
  <c r="G8" i="3"/>
  <c r="D9" i="3"/>
  <c r="E8" i="3"/>
  <c r="E10" i="3"/>
  <c r="E34" i="3" l="1"/>
  <c r="G34" i="3"/>
  <c r="G9" i="3"/>
  <c r="E32" i="3"/>
  <c r="E26" i="3"/>
  <c r="E25" i="3"/>
  <c r="E24" i="3"/>
  <c r="E22" i="3"/>
  <c r="E19" i="3"/>
  <c r="E18" i="3"/>
  <c r="E15" i="3"/>
  <c r="E12" i="3"/>
  <c r="D7" i="3"/>
  <c r="D6" i="3" s="1"/>
  <c r="C9" i="3"/>
  <c r="D5" i="3" l="1"/>
  <c r="C6" i="3"/>
  <c r="G17" i="3"/>
  <c r="E9" i="3"/>
  <c r="G7" i="3"/>
  <c r="G23" i="3"/>
  <c r="G11" i="3"/>
  <c r="E23" i="3"/>
  <c r="E7" i="3"/>
  <c r="E11" i="3"/>
  <c r="E17" i="3"/>
  <c r="D4" i="3" l="1"/>
  <c r="C5" i="3"/>
  <c r="G6" i="3"/>
  <c r="E6" i="3"/>
  <c r="C4" i="3" l="1"/>
  <c r="G4" i="3"/>
  <c r="G5" i="3"/>
  <c r="E5" i="3"/>
  <c r="E4" i="3" l="1"/>
</calcChain>
</file>

<file path=xl/sharedStrings.xml><?xml version="1.0" encoding="utf-8"?>
<sst xmlns="http://schemas.openxmlformats.org/spreadsheetml/2006/main" count="82" uniqueCount="82">
  <si>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</si>
  <si>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</si>
  <si>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</si>
  <si>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</si>
  <si>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</si>
  <si>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</si>
  <si>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</si>
  <si>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</si>
  <si>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</si>
  <si>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</si>
  <si>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</si>
  <si>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</si>
  <si>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</si>
  <si>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</si>
  <si>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</si>
  <si>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</si>
  <si>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</si>
  <si>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</si>
  <si>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</si>
  <si>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</si>
  <si>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</si>
  <si>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</si>
  <si>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</si>
  <si>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</si>
  <si>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</si>
  <si>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</si>
  <si>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</si>
  <si>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</si>
  <si>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</si>
  <si>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</si>
  <si>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</si>
  <si>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</si>
  <si>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</si>
  <si>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</si>
  <si>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</si>
  <si>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</si>
  <si>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</si>
  <si>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</si>
  <si>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</si>
  <si>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</si>
  <si>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</si>
  <si>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</si>
  <si>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</si>
  <si>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</si>
  <si>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</si>
  <si>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</si>
  <si>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</si>
  <si>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</si>
  <si>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</si>
  <si>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</si>
  <si>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2 02 20000 00 0000 150</t>
  </si>
  <si>
    <t>2 02 30000 00 0000 150</t>
  </si>
  <si>
    <t>2 02 40000 00 0000 150</t>
  </si>
  <si>
    <t>Иные межбюджетные трансферты</t>
  </si>
  <si>
    <t>1 05 03010 01 0000 110</t>
  </si>
  <si>
    <t>Единый сельскохозяйственный налог</t>
  </si>
  <si>
    <t>1 06 06040 00 0000 110</t>
  </si>
  <si>
    <t>1 06 06030 00 0000 110</t>
  </si>
  <si>
    <t>Земельный налог с организаций</t>
  </si>
  <si>
    <t>Земельный налог с физ. лиц</t>
  </si>
  <si>
    <t>1 14 02000 00 0000 410</t>
  </si>
  <si>
    <t>Доходы от продажи квартир, находящихся в собственности городских округов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</si>
  <si>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</si>
  <si>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</si>
  <si>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1 14 01000 00 0000 410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</si>
  <si>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</si>
  <si>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</t>
  </si>
  <si>
    <t>2 02 10 000 00 0000 150</t>
  </si>
  <si>
    <t>Дотации бюджетам бюджетной системы Российской Федерации</t>
  </si>
  <si>
    <t xml:space="preserve">% исполнение годового плана </t>
  </si>
  <si>
    <t>1 14 06010 00 0000 430</t>
  </si>
  <si>
    <t>1 14 06300 00 0000 430</t>
  </si>
  <si>
    <t>2 07 00000 00 0000 150</t>
  </si>
  <si>
    <t>Прочие безвозмездные поступления</t>
  </si>
  <si>
    <t>1 05 07000 01 0000 110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</si>
  <si>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</si>
  <si>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1 17 00000 00 0000 000</t>
  </si>
  <si>
    <t>ПРОЧИЕ НЕНАЛОГОВЫЕ ДОХОДЫ</t>
  </si>
  <si>
    <r>
      <t xml:space="preserve">План по решению о бюджете на </t>
    </r>
    <r>
      <rPr>
        <b/>
        <i/>
        <sz val="9"/>
        <rFont val="Calibri"/>
        <family val="2"/>
        <charset val="204"/>
      </rPr>
      <t>2025 год</t>
    </r>
    <r>
      <rPr>
        <b/>
        <sz val="9"/>
        <rFont val="Calibri"/>
        <family val="2"/>
        <charset val="204"/>
      </rPr>
      <t>, 
тыс. руб.</t>
    </r>
  </si>
  <si>
    <r>
      <rPr>
        <b/>
        <sz val="9"/>
        <rFont val="Calibri"/>
        <family val="2"/>
        <charset val="204"/>
      </rPr>
      <t xml:space="preserve">Фактически исполнено по состоянию </t>
    </r>
    <r>
      <rPr>
        <sz val="9"/>
        <rFont val="Calibri"/>
        <family val="2"/>
        <charset val="204"/>
      </rPr>
      <t>на</t>
    </r>
    <r>
      <rPr>
        <i/>
        <sz val="9"/>
        <rFont val="Calibri"/>
        <family val="2"/>
        <charset val="204"/>
      </rPr>
      <t xml:space="preserve"> </t>
    </r>
    <r>
      <rPr>
        <b/>
        <i/>
        <sz val="9"/>
        <rFont val="Calibri"/>
        <family val="2"/>
        <charset val="204"/>
      </rPr>
      <t>01.04.2025</t>
    </r>
    <r>
      <rPr>
        <sz val="9"/>
        <rFont val="Calibri"/>
        <family val="2"/>
        <charset val="204"/>
      </rPr>
      <t xml:space="preserve">
тыс. руб.</t>
    </r>
  </si>
  <si>
    <r>
      <t xml:space="preserve">Фактически исполнено по состоянию на </t>
    </r>
    <r>
      <rPr>
        <b/>
        <i/>
        <sz val="9"/>
        <rFont val="Calibri"/>
        <family val="2"/>
        <charset val="204"/>
      </rPr>
      <t xml:space="preserve">01.04.2024 </t>
    </r>
    <r>
      <rPr>
        <b/>
        <sz val="9"/>
        <rFont val="Calibri"/>
        <family val="2"/>
        <charset val="204"/>
      </rPr>
      <t>тыс. руб.</t>
    </r>
  </si>
  <si>
    <t>Cведения об исполнении бюджета городского округа Реутов по доходам в разрезе видов доходов за I квартал 2025 года в сравнении с запланированными значениями на соответствующий период и в сравнении с соответствующим периодом прошлого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</si>
</sst>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0_ ;[Red]\-#,##0.00\ 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9"/>
      <name val="Calibri"/>
      <family val="2"/>
      <charset val="204"/>
    </font>
    <font>
      <b/>
      <i/>
      <sz val="9"/>
      <name val="Calibri"/>
      <family val="2"/>
      <charset val="204"/>
    </font>
    <font>
      <sz val="9"/>
      <name val="Calibri"/>
      <family val="2"/>
      <charset val="204"/>
    </font>
    <font>
      <i/>
      <sz val="9"/>
      <name val="Calibri"/>
      <family val="2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2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165" fontId="12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4" fontId="7" fillId="0" borderId="8" xfId="0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4" fontId="5" fillId="0" borderId="9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 wrapText="1"/>
    </xf>
    <xf numFmtId="4" fontId="7" fillId="0" borderId="17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/>
    </xf>
    <xf numFmtId="4" fontId="7" fillId="0" borderId="16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 wrapText="1"/>
    </xf>
    <xf numFmtId="164" fontId="6" fillId="0" borderId="19" xfId="0" applyNumberFormat="1" applyFont="1" applyBorder="1" applyAlignment="1">
      <alignment horizontal="center" vertical="center"/>
    </xf>
    <xf numFmtId="164" fontId="10" fillId="0" borderId="2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0" borderId="21" xfId="0" applyNumberFormat="1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4" fontId="7" fillId="0" borderId="16" xfId="0" applyNumberFormat="1" applyFont="1" applyBorder="1" applyAlignment="1">
      <alignment horizontal="right" vertical="center" wrapText="1"/>
    </xf>
    <xf numFmtId="164" fontId="9" fillId="0" borderId="2" xfId="0" applyNumberFormat="1" applyFont="1" applyBorder="1" applyAlignment="1">
      <alignment horizontal="center" vertical="center"/>
    </xf>
    <xf numFmtId="4" fontId="7" fillId="0" borderId="17" xfId="0" applyNumberFormat="1" applyFont="1" applyBorder="1" applyAlignment="1">
      <alignment horizontal="righ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vertical="center" wrapText="1"/>
    </xf>
    <xf numFmtId="4" fontId="7" fillId="0" borderId="14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 wrapText="1"/>
    </xf>
    <xf numFmtId="0" fontId="0" fillId="0" borderId="0" xfId="0" applyAlignment="1">
      <alignment horizontal="center" wrapText="1"/>
    </xf>
    <xf numFmtId="0" fontId="3" fillId="2" borderId="0" xfId="0" applyNumberFormat="1" applyFont="1" applyFill="1" applyBorder="1" applyAlignment="1">
      <alignment vertical="center" wrapText="1"/>
    </xf>
    <xf numFmtId="4" fontId="7" fillId="0" borderId="9" xfId="0" applyNumberFormat="1" applyFont="1" applyBorder="1" applyAlignment="1">
      <alignment horizontal="right" vertical="center"/>
    </xf>
    <xf numFmtId="4" fontId="7" fillId="0" borderId="2" xfId="0" applyNumberFormat="1" applyFont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4" fontId="5" fillId="2" borderId="9" xfId="0" applyNumberFormat="1" applyFont="1" applyFill="1" applyBorder="1" applyAlignment="1">
      <alignment horizontal="right" vertical="center"/>
    </xf>
    <xf numFmtId="4" fontId="5" fillId="2" borderId="2" xfId="0" applyNumberFormat="1" applyFont="1" applyFill="1" applyBorder="1" applyAlignment="1">
      <alignment horizontal="right" vertical="center"/>
    </xf>
    <xf numFmtId="4" fontId="7" fillId="2" borderId="0" xfId="0" applyNumberFormat="1" applyFont="1" applyFill="1" applyBorder="1" applyAlignment="1">
      <alignment horizontal="right" vertical="center"/>
    </xf>
    <xf numFmtId="4" fontId="7" fillId="2" borderId="22" xfId="0" applyNumberFormat="1" applyFont="1" applyFill="1" applyBorder="1" applyAlignment="1">
      <alignment horizontal="right" vertical="center"/>
    </xf>
    <xf numFmtId="164" fontId="9" fillId="0" borderId="18" xfId="0" applyNumberFormat="1" applyFont="1" applyBorder="1" applyAlignment="1">
      <alignment horizontal="center" vertical="center"/>
    </xf>
    <xf numFmtId="164" fontId="9" fillId="0" borderId="17" xfId="0" applyNumberFormat="1" applyFont="1" applyBorder="1" applyAlignment="1">
      <alignment horizontal="center" vertical="center"/>
    </xf>
    <xf numFmtId="4" fontId="7" fillId="0" borderId="28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4" fontId="7" fillId="0" borderId="29" xfId="0" applyNumberFormat="1" applyFont="1" applyBorder="1" applyAlignment="1">
      <alignment horizontal="right" vertical="center"/>
    </xf>
    <xf numFmtId="4" fontId="7" fillId="0" borderId="30" xfId="0" applyNumberFormat="1" applyFont="1" applyBorder="1" applyAlignment="1">
      <alignment horizontal="right" vertical="center"/>
    </xf>
    <xf numFmtId="4" fontId="7" fillId="0" borderId="31" xfId="0" applyNumberFormat="1" applyFont="1" applyBorder="1" applyAlignment="1">
      <alignment horizontal="right" vertical="center"/>
    </xf>
    <xf numFmtId="4" fontId="7" fillId="0" borderId="27" xfId="0" applyNumberFormat="1" applyFont="1" applyFill="1" applyBorder="1" applyAlignment="1">
      <alignment horizontal="right" vertical="center" wrapText="1"/>
    </xf>
    <xf numFmtId="4" fontId="7" fillId="0" borderId="33" xfId="0" applyNumberFormat="1" applyFont="1" applyBorder="1" applyAlignment="1">
      <alignment horizontal="right" vertical="center" wrapText="1"/>
    </xf>
    <xf numFmtId="4" fontId="7" fillId="0" borderId="34" xfId="0" applyNumberFormat="1" applyFont="1" applyBorder="1" applyAlignment="1">
      <alignment horizontal="right" vertical="center" wrapText="1"/>
    </xf>
    <xf numFmtId="4" fontId="7" fillId="0" borderId="35" xfId="0" applyNumberFormat="1" applyFont="1" applyBorder="1" applyAlignment="1">
      <alignment horizontal="right" vertical="center" wrapText="1"/>
    </xf>
    <xf numFmtId="4" fontId="7" fillId="0" borderId="36" xfId="0" applyNumberFormat="1" applyFont="1" applyBorder="1" applyAlignment="1">
      <alignment horizontal="right" vertical="center" wrapText="1"/>
    </xf>
    <xf numFmtId="164" fontId="8" fillId="0" borderId="2" xfId="0" applyNumberFormat="1" applyFont="1" applyBorder="1" applyAlignment="1">
      <alignment horizontal="center" vertical="center"/>
    </xf>
    <xf numFmtId="164" fontId="8" fillId="0" borderId="37" xfId="0" applyNumberFormat="1" applyFont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 vertical="center"/>
    </xf>
    <xf numFmtId="164" fontId="8" fillId="0" borderId="15" xfId="0" applyNumberFormat="1" applyFont="1" applyBorder="1" applyAlignment="1">
      <alignment horizontal="center" vertical="center"/>
    </xf>
    <xf numFmtId="164" fontId="9" fillId="0" borderId="37" xfId="0" applyNumberFormat="1" applyFont="1" applyFill="1" applyBorder="1" applyAlignment="1">
      <alignment horizontal="center" vertical="center"/>
    </xf>
    <xf numFmtId="164" fontId="9" fillId="0" borderId="26" xfId="0" applyNumberFormat="1" applyFont="1" applyFill="1" applyBorder="1" applyAlignment="1">
      <alignment horizontal="center" vertical="center"/>
    </xf>
    <xf numFmtId="164" fontId="10" fillId="0" borderId="18" xfId="0" applyNumberFormat="1" applyFont="1" applyFill="1" applyBorder="1" applyAlignment="1">
      <alignment horizontal="center" vertical="center"/>
    </xf>
    <xf numFmtId="164" fontId="10" fillId="0" borderId="17" xfId="0" applyNumberFormat="1" applyFont="1" applyFill="1" applyBorder="1" applyAlignment="1">
      <alignment horizontal="center" vertical="center"/>
    </xf>
    <xf numFmtId="164" fontId="10" fillId="0" borderId="26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right" vertical="center"/>
    </xf>
    <xf numFmtId="0" fontId="15" fillId="0" borderId="14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right" vertical="center" wrapText="1"/>
    </xf>
    <xf numFmtId="4" fontId="0" fillId="0" borderId="0" xfId="0" applyNumberFormat="1" applyBorder="1"/>
    <xf numFmtId="4" fontId="0" fillId="0" borderId="0" xfId="0" applyNumberFormat="1"/>
    <xf numFmtId="165" fontId="0" fillId="0" borderId="0" xfId="0" applyNumberFormat="1"/>
    <xf numFmtId="164" fontId="10" fillId="0" borderId="2" xfId="0" applyNumberFormat="1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4" fontId="5" fillId="3" borderId="9" xfId="0" applyNumberFormat="1" applyFont="1" applyFill="1" applyBorder="1" applyAlignment="1">
      <alignment horizontal="right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164" fontId="10" fillId="3" borderId="20" xfId="0" applyNumberFormat="1" applyFont="1" applyFill="1" applyBorder="1" applyAlignment="1">
      <alignment horizontal="center" vertical="center"/>
    </xf>
    <xf numFmtId="164" fontId="9" fillId="3" borderId="23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4" fontId="5" fillId="3" borderId="17" xfId="0" applyNumberFormat="1" applyFont="1" applyFill="1" applyBorder="1" applyAlignment="1">
      <alignment horizontal="right" vertical="center" wrapText="1"/>
    </xf>
    <xf numFmtId="164" fontId="10" fillId="3" borderId="0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 wrapText="1"/>
    </xf>
    <xf numFmtId="4" fontId="5" fillId="3" borderId="32" xfId="0" applyNumberFormat="1" applyFont="1" applyFill="1" applyBorder="1" applyAlignment="1">
      <alignment horizontal="right" vertical="center" wrapText="1"/>
    </xf>
    <xf numFmtId="4" fontId="5" fillId="3" borderId="23" xfId="0" applyNumberFormat="1" applyFont="1" applyFill="1" applyBorder="1" applyAlignment="1">
      <alignment horizontal="right" vertical="center" wrapText="1"/>
    </xf>
    <xf numFmtId="4" fontId="5" fillId="3" borderId="2" xfId="0" applyNumberFormat="1" applyFont="1" applyFill="1" applyBorder="1" applyAlignment="1">
      <alignment horizontal="right" vertical="center"/>
    </xf>
    <xf numFmtId="4" fontId="5" fillId="3" borderId="11" xfId="0" applyNumberFormat="1" applyFont="1" applyFill="1" applyBorder="1" applyAlignment="1">
      <alignment horizontal="right" vertical="center" wrapText="1"/>
    </xf>
    <xf numFmtId="4" fontId="5" fillId="3" borderId="17" xfId="0" applyNumberFormat="1" applyFont="1" applyFill="1" applyBorder="1" applyAlignment="1">
      <alignment horizontal="right" vertical="center"/>
    </xf>
    <xf numFmtId="4" fontId="5" fillId="3" borderId="24" xfId="0" applyNumberFormat="1" applyFont="1" applyFill="1" applyBorder="1" applyAlignment="1">
      <alignment horizontal="right" vertical="center"/>
    </xf>
    <xf numFmtId="164" fontId="10" fillId="3" borderId="25" xfId="0" applyNumberFormat="1" applyFont="1" applyFill="1" applyBorder="1" applyAlignment="1">
      <alignment horizontal="center" vertical="center"/>
    </xf>
    <xf numFmtId="4" fontId="5" fillId="3" borderId="20" xfId="0" applyNumberFormat="1" applyFont="1" applyFill="1" applyBorder="1" applyAlignment="1">
      <alignment horizontal="right" vertical="center"/>
    </xf>
    <xf numFmtId="164" fontId="10" fillId="3" borderId="2" xfId="0" applyNumberFormat="1" applyFont="1" applyFill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right" vertical="center"/>
    </xf>
    <xf numFmtId="4" fontId="7" fillId="0" borderId="11" xfId="0" applyNumberFormat="1" applyFont="1" applyBorder="1" applyAlignment="1">
      <alignment horizontal="right" vertical="center"/>
    </xf>
    <xf numFmtId="164" fontId="10" fillId="0" borderId="0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4" fontId="17" fillId="0" borderId="0" xfId="0" applyNumberFormat="1" applyFont="1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164" fontId="10" fillId="0" borderId="15" xfId="0" applyNumberFormat="1" applyFont="1" applyFill="1" applyBorder="1" applyAlignment="1">
      <alignment horizontal="center" vertical="center"/>
    </xf>
    <xf numFmtId="4" fontId="7" fillId="2" borderId="21" xfId="0" applyNumberFormat="1" applyFont="1" applyFill="1" applyBorder="1" applyAlignment="1">
      <alignment horizontal="right" vertical="center"/>
    </xf>
    <xf numFmtId="164" fontId="9" fillId="0" borderId="15" xfId="0" applyNumberFormat="1" applyFont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4" fontId="5" fillId="3" borderId="24" xfId="0" applyNumberFormat="1" applyFont="1" applyFill="1" applyBorder="1" applyAlignment="1">
      <alignment horizontal="right" vertical="center" wrapText="1"/>
    </xf>
    <xf numFmtId="4" fontId="5" fillId="3" borderId="23" xfId="0" applyNumberFormat="1" applyFont="1" applyFill="1" applyBorder="1" applyAlignment="1">
      <alignment horizontal="right" vertical="center"/>
    </xf>
    <xf numFmtId="4" fontId="5" fillId="3" borderId="31" xfId="0" applyNumberFormat="1" applyFont="1" applyFill="1" applyBorder="1" applyAlignment="1">
      <alignment horizontal="right" vertical="center" wrapText="1"/>
    </xf>
    <xf numFmtId="4" fontId="7" fillId="2" borderId="10" xfId="0" applyNumberFormat="1" applyFont="1" applyFill="1" applyBorder="1" applyAlignment="1">
      <alignment horizontal="right" vertical="center" wrapText="1"/>
    </xf>
    <xf numFmtId="4" fontId="7" fillId="2" borderId="11" xfId="0" applyNumberFormat="1" applyFont="1" applyFill="1" applyBorder="1" applyAlignment="1">
      <alignment horizontal="right" vertical="center" wrapText="1"/>
    </xf>
    <xf numFmtId="4" fontId="7" fillId="2" borderId="12" xfId="0" applyNumberFormat="1" applyFont="1" applyFill="1" applyBorder="1" applyAlignment="1">
      <alignment horizontal="right" vertical="center" wrapText="1"/>
    </xf>
    <xf numFmtId="4" fontId="7" fillId="2" borderId="37" xfId="0" applyNumberFormat="1" applyFont="1" applyFill="1" applyBorder="1" applyAlignment="1">
      <alignment horizontal="right" vertical="center"/>
    </xf>
    <xf numFmtId="4" fontId="7" fillId="2" borderId="17" xfId="0" applyNumberFormat="1" applyFont="1" applyFill="1" applyBorder="1" applyAlignment="1">
      <alignment horizontal="right" vertical="center"/>
    </xf>
    <xf numFmtId="4" fontId="7" fillId="2" borderId="18" xfId="0" applyNumberFormat="1" applyFont="1" applyFill="1" applyBorder="1" applyAlignment="1">
      <alignment horizontal="right" vertical="center"/>
    </xf>
    <xf numFmtId="4" fontId="7" fillId="2" borderId="25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topLeftCell="A4" zoomScaleNormal="100" workbookViewId="0">
      <selection activeCell="E16" sqref="E16"/>
    </sheetView>
  </sheetViews>
  <sheetFormatPr defaultRowHeight="15" x14ac:dyDescent="0.2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  <col min="8" max="8" width="14.85546875" customWidth="1"/>
    <col min="9" max="9" width="16" customWidth="1"/>
    <col min="10" max="10" width="19.5703125" customWidth="1"/>
    <col min="11" max="11" width="31.28515625" customWidth="1"/>
    <col min="14" max="14" width="14.7109375" customWidth="1"/>
  </cols>
  <sheetData>
    <row r="1" spans="1:14" ht="32.25" customHeight="1" x14ac:dyDescent="0.25">
      <c r="A1" s="128" t="s">
        <v>81</v>
      </c>
      <c r="B1" s="128"/>
      <c r="C1" s="128"/>
      <c r="D1" s="128"/>
      <c r="E1" s="128"/>
      <c r="F1" s="128"/>
      <c r="G1" s="128"/>
    </row>
    <row r="2" spans="1:14" ht="15.75" thickBot="1" x14ac:dyDescent="0.3">
      <c r="A2" s="128"/>
      <c r="B2" s="128"/>
      <c r="C2" s="128"/>
      <c r="D2" s="128"/>
      <c r="E2" s="128"/>
      <c r="F2" s="128"/>
      <c r="G2" s="128"/>
    </row>
    <row r="3" spans="1:14" ht="86.25" customHeight="1" thickBot="1" x14ac:dyDescent="0.3">
      <c r="A3" s="5" t="s">
        <v>0</v>
      </c>
      <c r="B3" s="5" t="s">
        <v>1</v>
      </c>
      <c r="C3" s="74" t="s">
        <v>78</v>
      </c>
      <c r="D3" s="76" t="s">
        <v>79</v>
      </c>
      <c r="E3" s="24" t="s">
        <v>69</v>
      </c>
      <c r="F3" s="77" t="s">
        <v>80</v>
      </c>
      <c r="G3" s="18" t="s">
        <v>2</v>
      </c>
      <c r="I3" s="3"/>
    </row>
    <row r="4" spans="1:14" ht="24.95" customHeight="1" thickBot="1" x14ac:dyDescent="0.3">
      <c r="A4" s="83"/>
      <c r="B4" s="84" t="s">
        <v>3</v>
      </c>
      <c r="C4" s="85">
        <f>SUM(C5,C34)</f>
        <v>6527776.2199999997</v>
      </c>
      <c r="D4" s="86">
        <f>SUM(D5,D34)</f>
        <v>1716563.3599999999</v>
      </c>
      <c r="E4" s="87">
        <f t="shared" ref="E4" si="0">D4/C4/100%</f>
        <v>0.26296296045516093</v>
      </c>
      <c r="F4" s="86">
        <f>SUM(F5,F34)</f>
        <v>1089137.7599999998</v>
      </c>
      <c r="G4" s="88">
        <f>D4/F4</f>
        <v>1.5760755186745157</v>
      </c>
      <c r="H4" s="110"/>
      <c r="I4" s="3"/>
      <c r="J4" s="81"/>
      <c r="K4" s="3"/>
    </row>
    <row r="5" spans="1:14" ht="24.95" customHeight="1" thickBot="1" x14ac:dyDescent="0.3">
      <c r="A5" s="89" t="s">
        <v>4</v>
      </c>
      <c r="B5" s="84" t="s">
        <v>5</v>
      </c>
      <c r="C5" s="120">
        <f>SUM(C6,C23)</f>
        <v>3016878.6</v>
      </c>
      <c r="D5" s="91">
        <f>SUM(D6,D23)</f>
        <v>470960.02999999991</v>
      </c>
      <c r="E5" s="92">
        <f t="shared" ref="E5" si="1">D5/C5/100%</f>
        <v>0.15610837970079403</v>
      </c>
      <c r="F5" s="91">
        <f>SUM(F6,F23)</f>
        <v>532443.77</v>
      </c>
      <c r="G5" s="93">
        <f t="shared" ref="G5:G40" si="2">D5/F5</f>
        <v>0.88452538377902312</v>
      </c>
      <c r="H5" s="3"/>
      <c r="I5" s="79"/>
      <c r="J5" s="80"/>
    </row>
    <row r="6" spans="1:14" ht="24.95" customHeight="1" thickBot="1" x14ac:dyDescent="0.3">
      <c r="A6" s="94"/>
      <c r="B6" s="84" t="s">
        <v>6</v>
      </c>
      <c r="C6" s="85">
        <f>SUM(C7,C9,C11,C17,C22:C22)</f>
        <v>2607249.6</v>
      </c>
      <c r="D6" s="86">
        <f>SUM(D7,D9,D11,D17,D22)</f>
        <v>346286.57999999996</v>
      </c>
      <c r="E6" s="87">
        <f t="shared" ref="E6:E10" si="3">D6/C6/100%</f>
        <v>0.13281681201523626</v>
      </c>
      <c r="F6" s="86">
        <f>SUM(F7,F9,F11,F17,F22)</f>
        <v>397718.84</v>
      </c>
      <c r="G6" s="88">
        <f t="shared" si="2"/>
        <v>0.87068186158845262</v>
      </c>
    </row>
    <row r="7" spans="1:14" ht="24.95" customHeight="1" thickBot="1" x14ac:dyDescent="0.3">
      <c r="A7" s="94" t="s">
        <v>7</v>
      </c>
      <c r="B7" s="84" t="s">
        <v>8</v>
      </c>
      <c r="C7" s="85">
        <f>SUM(C8)</f>
        <v>925965</v>
      </c>
      <c r="D7" s="86">
        <f>SUM(D8)</f>
        <v>157089.66</v>
      </c>
      <c r="E7" s="87">
        <f t="shared" si="3"/>
        <v>0.16964967358377478</v>
      </c>
      <c r="F7" s="86">
        <f>SUM(F8)</f>
        <v>215494.35</v>
      </c>
      <c r="G7" s="88">
        <f t="shared" si="2"/>
        <v>0.72897345104407607</v>
      </c>
    </row>
    <row r="8" spans="1:14" ht="24.95" customHeight="1" thickBot="1" x14ac:dyDescent="0.3">
      <c r="A8" s="12" t="s">
        <v>9</v>
      </c>
      <c r="B8" s="13" t="s">
        <v>10</v>
      </c>
      <c r="C8" s="15">
        <v>925965</v>
      </c>
      <c r="D8" s="19">
        <v>157089.66</v>
      </c>
      <c r="E8" s="27">
        <f t="shared" si="3"/>
        <v>0.16964967358377478</v>
      </c>
      <c r="F8" s="19">
        <v>215494.35</v>
      </c>
      <c r="G8" s="65">
        <f t="shared" si="2"/>
        <v>0.72897345104407607</v>
      </c>
    </row>
    <row r="9" spans="1:14" ht="24.95" customHeight="1" thickBot="1" x14ac:dyDescent="0.3">
      <c r="A9" s="94" t="s">
        <v>11</v>
      </c>
      <c r="B9" s="84" t="s">
        <v>12</v>
      </c>
      <c r="C9" s="85">
        <f>SUM(C10)</f>
        <v>4492</v>
      </c>
      <c r="D9" s="86">
        <f>SUM(D10)</f>
        <v>1142.1199999999999</v>
      </c>
      <c r="E9" s="87">
        <f t="shared" si="3"/>
        <v>0.25425645592163842</v>
      </c>
      <c r="F9" s="86">
        <f>SUM(F10)</f>
        <v>1111.17</v>
      </c>
      <c r="G9" s="88">
        <f t="shared" si="2"/>
        <v>1.0278535237632405</v>
      </c>
      <c r="N9" s="4"/>
    </row>
    <row r="10" spans="1:14" ht="24.95" customHeight="1" thickBot="1" x14ac:dyDescent="0.3">
      <c r="A10" s="12" t="s">
        <v>13</v>
      </c>
      <c r="B10" s="13" t="s">
        <v>14</v>
      </c>
      <c r="C10" s="15">
        <v>4492</v>
      </c>
      <c r="D10" s="32">
        <v>1142.1199999999999</v>
      </c>
      <c r="E10" s="27">
        <f t="shared" si="3"/>
        <v>0.25425645592163842</v>
      </c>
      <c r="F10" s="32">
        <v>1111.17</v>
      </c>
      <c r="G10" s="65">
        <f t="shared" si="2"/>
        <v>1.0278535237632405</v>
      </c>
      <c r="H10" s="78"/>
      <c r="I10" s="3"/>
      <c r="N10" s="3"/>
    </row>
    <row r="11" spans="1:14" ht="24.95" customHeight="1" thickBot="1" x14ac:dyDescent="0.3">
      <c r="A11" s="94" t="s">
        <v>15</v>
      </c>
      <c r="B11" s="95" t="s">
        <v>16</v>
      </c>
      <c r="C11" s="96">
        <f>SUM(C12:C16)</f>
        <v>1214315.6000000001</v>
      </c>
      <c r="D11" s="97">
        <f>SUM(D12:D16)</f>
        <v>119996.29999999999</v>
      </c>
      <c r="E11" s="87">
        <f t="shared" ref="E11:E21" si="4">D11/C11/100%</f>
        <v>9.8818050266339316E-2</v>
      </c>
      <c r="F11" s="86">
        <f>SUM(F12:F16)</f>
        <v>122690.51000000001</v>
      </c>
      <c r="G11" s="88">
        <f t="shared" si="2"/>
        <v>0.97804059988013725</v>
      </c>
      <c r="N11" s="3"/>
    </row>
    <row r="12" spans="1:14" ht="24.95" customHeight="1" x14ac:dyDescent="0.25">
      <c r="A12" s="9" t="s">
        <v>17</v>
      </c>
      <c r="B12" s="53" t="s">
        <v>18</v>
      </c>
      <c r="C12" s="60">
        <v>1149160.6000000001</v>
      </c>
      <c r="D12" s="52">
        <v>94846.23</v>
      </c>
      <c r="E12" s="28">
        <f t="shared" si="4"/>
        <v>8.2535226146806626E-2</v>
      </c>
      <c r="F12" s="22">
        <v>88923.72</v>
      </c>
      <c r="G12" s="66">
        <f t="shared" si="2"/>
        <v>1.0666021394516558</v>
      </c>
    </row>
    <row r="13" spans="1:14" ht="24.95" customHeight="1" x14ac:dyDescent="0.25">
      <c r="A13" s="2" t="s">
        <v>49</v>
      </c>
      <c r="B13" s="54" t="s">
        <v>46</v>
      </c>
      <c r="C13" s="61"/>
      <c r="D13" s="57">
        <v>-90.88</v>
      </c>
      <c r="E13" s="29"/>
      <c r="F13" s="20">
        <v>56.75</v>
      </c>
      <c r="G13" s="67">
        <f t="shared" si="2"/>
        <v>-1.6014096916299558</v>
      </c>
      <c r="J13" t="s">
        <v>66</v>
      </c>
    </row>
    <row r="14" spans="1:14" ht="24.95" customHeight="1" x14ac:dyDescent="0.25">
      <c r="A14" s="6" t="s">
        <v>54</v>
      </c>
      <c r="B14" s="55" t="s">
        <v>55</v>
      </c>
      <c r="C14" s="62"/>
      <c r="D14" s="58">
        <v>64.62</v>
      </c>
      <c r="E14" s="25"/>
      <c r="F14" s="23">
        <v>191.63</v>
      </c>
      <c r="G14" s="68"/>
    </row>
    <row r="15" spans="1:14" ht="24.95" customHeight="1" x14ac:dyDescent="0.25">
      <c r="A15" s="6" t="s">
        <v>47</v>
      </c>
      <c r="B15" s="54" t="s">
        <v>48</v>
      </c>
      <c r="C15" s="63">
        <v>60864</v>
      </c>
      <c r="D15" s="57">
        <v>23727.14</v>
      </c>
      <c r="E15" s="29">
        <f t="shared" si="4"/>
        <v>0.38983865667718193</v>
      </c>
      <c r="F15" s="20">
        <v>32974.89</v>
      </c>
      <c r="G15" s="67">
        <f t="shared" si="2"/>
        <v>0.71955175589668385</v>
      </c>
    </row>
    <row r="16" spans="1:14" ht="36.75" customHeight="1" thickBot="1" x14ac:dyDescent="0.3">
      <c r="A16" s="6" t="s">
        <v>74</v>
      </c>
      <c r="B16" s="56" t="s">
        <v>75</v>
      </c>
      <c r="C16" s="64">
        <v>4291</v>
      </c>
      <c r="D16" s="59">
        <v>1449.19</v>
      </c>
      <c r="E16" s="29">
        <f t="shared" si="4"/>
        <v>0.33772780237706829</v>
      </c>
      <c r="F16" s="19">
        <v>543.52</v>
      </c>
      <c r="G16" s="67">
        <f t="shared" si="2"/>
        <v>2.6663048277892258</v>
      </c>
    </row>
    <row r="17" spans="1:14" ht="24.95" customHeight="1" thickBot="1" x14ac:dyDescent="0.3">
      <c r="A17" s="94" t="s">
        <v>19</v>
      </c>
      <c r="B17" s="84" t="s">
        <v>20</v>
      </c>
      <c r="C17" s="85">
        <f>SUM(C18:C19)</f>
        <v>439317</v>
      </c>
      <c r="D17" s="86">
        <f>SUM(D18:D19)</f>
        <v>56839.4</v>
      </c>
      <c r="E17" s="87">
        <f t="shared" si="4"/>
        <v>0.1293812895927087</v>
      </c>
      <c r="F17" s="86">
        <f>SUM(F18:F19)</f>
        <v>53906.630000000005</v>
      </c>
      <c r="G17" s="88">
        <f t="shared" si="2"/>
        <v>1.0544046251824681</v>
      </c>
    </row>
    <row r="18" spans="1:14" ht="24.95" customHeight="1" thickBot="1" x14ac:dyDescent="0.3">
      <c r="A18" s="12" t="s">
        <v>43</v>
      </c>
      <c r="B18" s="13" t="s">
        <v>42</v>
      </c>
      <c r="C18" s="15">
        <v>212053</v>
      </c>
      <c r="D18" s="35">
        <v>10460.1</v>
      </c>
      <c r="E18" s="27">
        <f t="shared" si="4"/>
        <v>4.9327762399022888E-2</v>
      </c>
      <c r="F18" s="35">
        <v>11836.75</v>
      </c>
      <c r="G18" s="65">
        <f t="shared" si="2"/>
        <v>0.88369696073668869</v>
      </c>
    </row>
    <row r="19" spans="1:14" ht="24.95" customHeight="1" thickBot="1" x14ac:dyDescent="0.3">
      <c r="A19" s="94" t="s">
        <v>45</v>
      </c>
      <c r="B19" s="84" t="s">
        <v>44</v>
      </c>
      <c r="C19" s="85">
        <f>SUM(C20:C21)</f>
        <v>227264</v>
      </c>
      <c r="D19" s="86">
        <f>SUM(D20:D21)</f>
        <v>46379.3</v>
      </c>
      <c r="E19" s="87">
        <f t="shared" si="4"/>
        <v>0.20407675654745144</v>
      </c>
      <c r="F19" s="86">
        <f>SUM(F20:F21)</f>
        <v>42069.880000000005</v>
      </c>
      <c r="G19" s="88">
        <f t="shared" si="2"/>
        <v>1.102434806089297</v>
      </c>
    </row>
    <row r="20" spans="1:14" ht="24.95" customHeight="1" x14ac:dyDescent="0.25">
      <c r="A20" s="9" t="s">
        <v>57</v>
      </c>
      <c r="B20" s="10" t="s">
        <v>58</v>
      </c>
      <c r="C20" s="16">
        <v>204538</v>
      </c>
      <c r="D20" s="36">
        <v>45337.73</v>
      </c>
      <c r="E20" s="28">
        <f t="shared" si="4"/>
        <v>0.22165920269094253</v>
      </c>
      <c r="F20" s="36">
        <v>41616.660000000003</v>
      </c>
      <c r="G20" s="69">
        <f t="shared" si="2"/>
        <v>1.0894129898939511</v>
      </c>
    </row>
    <row r="21" spans="1:14" ht="24.95" customHeight="1" thickBot="1" x14ac:dyDescent="0.3">
      <c r="A21" s="6" t="s">
        <v>56</v>
      </c>
      <c r="B21" s="8" t="s">
        <v>59</v>
      </c>
      <c r="C21" s="14">
        <v>22726</v>
      </c>
      <c r="D21" s="30">
        <v>1041.57</v>
      </c>
      <c r="E21" s="28">
        <f t="shared" si="4"/>
        <v>4.5831646572208042E-2</v>
      </c>
      <c r="F21" s="30">
        <v>453.22</v>
      </c>
      <c r="G21" s="70">
        <f t="shared" si="2"/>
        <v>2.2981554212082429</v>
      </c>
      <c r="H21" s="78"/>
      <c r="I21" s="4"/>
    </row>
    <row r="22" spans="1:14" ht="24.95" customHeight="1" thickBot="1" x14ac:dyDescent="0.3">
      <c r="A22" s="94" t="s">
        <v>21</v>
      </c>
      <c r="B22" s="84" t="s">
        <v>22</v>
      </c>
      <c r="C22" s="85">
        <v>23160</v>
      </c>
      <c r="D22" s="98">
        <v>11219.1</v>
      </c>
      <c r="E22" s="87">
        <f t="shared" ref="E22" si="5">D22/C22/100%</f>
        <v>0.48441709844559588</v>
      </c>
      <c r="F22" s="98">
        <v>4516.18</v>
      </c>
      <c r="G22" s="88">
        <f t="shared" si="2"/>
        <v>2.4842012497287529</v>
      </c>
    </row>
    <row r="23" spans="1:14" ht="24.95" customHeight="1" thickBot="1" x14ac:dyDescent="0.3">
      <c r="A23" s="83"/>
      <c r="B23" s="84" t="s">
        <v>23</v>
      </c>
      <c r="C23" s="97">
        <f>SUM(C24,C25,C26,C27,C32,C33)</f>
        <v>409629</v>
      </c>
      <c r="D23" s="86">
        <f>SUM(D24,D25,D26,D27,D32,D33)</f>
        <v>124673.44999999998</v>
      </c>
      <c r="E23" s="87">
        <f t="shared" ref="E23:E31" si="6">D23/C23/100%</f>
        <v>0.30435699132629768</v>
      </c>
      <c r="F23" s="86">
        <f>SUM(F24,F25,F26,F27,F32,F33)</f>
        <v>134724.93</v>
      </c>
      <c r="G23" s="88">
        <f t="shared" si="2"/>
        <v>0.92539257582097079</v>
      </c>
    </row>
    <row r="24" spans="1:14" ht="24.95" customHeight="1" thickBot="1" x14ac:dyDescent="0.3">
      <c r="A24" s="94" t="s">
        <v>24</v>
      </c>
      <c r="B24" s="84" t="s">
        <v>25</v>
      </c>
      <c r="C24" s="85">
        <v>324780</v>
      </c>
      <c r="D24" s="98">
        <v>102219.67</v>
      </c>
      <c r="E24" s="87">
        <f t="shared" si="6"/>
        <v>0.31473511299956891</v>
      </c>
      <c r="F24" s="98">
        <v>120572.29</v>
      </c>
      <c r="G24" s="88">
        <f t="shared" si="2"/>
        <v>0.8477874145046097</v>
      </c>
    </row>
    <row r="25" spans="1:14" ht="24.95" customHeight="1" thickBot="1" x14ac:dyDescent="0.3">
      <c r="A25" s="94" t="s">
        <v>26</v>
      </c>
      <c r="B25" s="84" t="s">
        <v>27</v>
      </c>
      <c r="C25" s="85">
        <v>304</v>
      </c>
      <c r="D25" s="98">
        <v>284.68</v>
      </c>
      <c r="E25" s="87">
        <f t="shared" si="6"/>
        <v>0.93644736842105269</v>
      </c>
      <c r="F25" s="98">
        <v>185.74</v>
      </c>
      <c r="G25" s="88">
        <f t="shared" si="2"/>
        <v>1.5326800904490148</v>
      </c>
    </row>
    <row r="26" spans="1:14" ht="24.95" customHeight="1" thickBot="1" x14ac:dyDescent="0.3">
      <c r="A26" s="89" t="s">
        <v>28</v>
      </c>
      <c r="B26" s="90" t="s">
        <v>29</v>
      </c>
      <c r="C26" s="99">
        <v>200</v>
      </c>
      <c r="D26" s="100">
        <v>4800.91</v>
      </c>
      <c r="E26" s="92">
        <f t="shared" si="6"/>
        <v>24.004549999999998</v>
      </c>
      <c r="F26" s="100">
        <v>65.59</v>
      </c>
      <c r="G26" s="93">
        <f t="shared" si="2"/>
        <v>73.195761549016609</v>
      </c>
    </row>
    <row r="27" spans="1:14" ht="24.95" customHeight="1" thickBot="1" x14ac:dyDescent="0.3">
      <c r="A27" s="116" t="s">
        <v>30</v>
      </c>
      <c r="B27" s="117" t="s">
        <v>31</v>
      </c>
      <c r="C27" s="85">
        <f>SUM(C28:C31)</f>
        <v>72500</v>
      </c>
      <c r="D27" s="118">
        <f>SUM(D28:D31)</f>
        <v>9500.4</v>
      </c>
      <c r="E27" s="104">
        <f t="shared" si="6"/>
        <v>0.13103999999999999</v>
      </c>
      <c r="F27" s="119">
        <f>SUM(F28:F31)</f>
        <v>10914.03</v>
      </c>
      <c r="G27" s="93">
        <f t="shared" si="2"/>
        <v>0.87047589203987885</v>
      </c>
    </row>
    <row r="28" spans="1:14" ht="24.95" customHeight="1" x14ac:dyDescent="0.25">
      <c r="A28" s="111" t="s">
        <v>64</v>
      </c>
      <c r="B28" s="112" t="s">
        <v>61</v>
      </c>
      <c r="C28" s="121"/>
      <c r="D28" s="124"/>
      <c r="E28" s="113"/>
      <c r="F28" s="114"/>
      <c r="G28" s="115"/>
    </row>
    <row r="29" spans="1:14" ht="66" customHeight="1" x14ac:dyDescent="0.25">
      <c r="A29" s="33" t="s">
        <v>60</v>
      </c>
      <c r="B29" s="34" t="s">
        <v>62</v>
      </c>
      <c r="C29" s="122">
        <v>51800</v>
      </c>
      <c r="D29" s="125">
        <v>9500.4</v>
      </c>
      <c r="E29" s="72">
        <f t="shared" si="6"/>
        <v>0.1834054054054054</v>
      </c>
      <c r="F29" s="48">
        <v>943.95</v>
      </c>
      <c r="G29" s="50">
        <f>D29/F29</f>
        <v>10.064516129032258</v>
      </c>
      <c r="K29" s="41"/>
    </row>
    <row r="30" spans="1:14" ht="48" customHeight="1" x14ac:dyDescent="0.25">
      <c r="A30" s="38" t="s">
        <v>70</v>
      </c>
      <c r="B30" s="39" t="s">
        <v>63</v>
      </c>
      <c r="C30" s="123">
        <v>12700</v>
      </c>
      <c r="D30" s="126"/>
      <c r="E30" s="71">
        <f t="shared" si="6"/>
        <v>0</v>
      </c>
      <c r="F30" s="49">
        <v>2717.69</v>
      </c>
      <c r="G30" s="50"/>
      <c r="N30" s="40"/>
    </row>
    <row r="31" spans="1:14" ht="57.75" customHeight="1" thickBot="1" x14ac:dyDescent="0.3">
      <c r="A31" s="33" t="s">
        <v>71</v>
      </c>
      <c r="B31" s="37" t="s">
        <v>65</v>
      </c>
      <c r="C31" s="122">
        <v>8000</v>
      </c>
      <c r="D31" s="127"/>
      <c r="E31" s="73">
        <f t="shared" si="6"/>
        <v>0</v>
      </c>
      <c r="F31" s="48">
        <v>7252.39</v>
      </c>
      <c r="G31" s="51">
        <f t="shared" ref="G31" si="7">D31/F31</f>
        <v>0</v>
      </c>
    </row>
    <row r="32" spans="1:14" ht="24.95" customHeight="1" thickBot="1" x14ac:dyDescent="0.3">
      <c r="A32" s="94" t="s">
        <v>32</v>
      </c>
      <c r="B32" s="84" t="s">
        <v>33</v>
      </c>
      <c r="C32" s="85">
        <v>11835</v>
      </c>
      <c r="D32" s="101">
        <v>7867.79</v>
      </c>
      <c r="E32" s="102">
        <f t="shared" ref="E32" si="8">D32/C32/100%</f>
        <v>0.66479002957329958</v>
      </c>
      <c r="F32" s="103">
        <v>2987.28</v>
      </c>
      <c r="G32" s="93">
        <f t="shared" si="2"/>
        <v>2.6337638252858788</v>
      </c>
    </row>
    <row r="33" spans="1:11" ht="24.95" customHeight="1" thickBot="1" x14ac:dyDescent="0.3">
      <c r="A33" s="94" t="s">
        <v>76</v>
      </c>
      <c r="B33" s="84" t="s">
        <v>77</v>
      </c>
      <c r="C33" s="85">
        <v>10</v>
      </c>
      <c r="D33" s="98"/>
      <c r="E33" s="104">
        <f>D33/C33/100%</f>
        <v>0</v>
      </c>
      <c r="F33" s="98"/>
      <c r="G33" s="93"/>
    </row>
    <row r="34" spans="1:11" ht="24.95" customHeight="1" thickBot="1" x14ac:dyDescent="0.3">
      <c r="A34" s="94" t="s">
        <v>34</v>
      </c>
      <c r="B34" s="84" t="s">
        <v>35</v>
      </c>
      <c r="C34" s="105">
        <f>SUM(C36:C41)</f>
        <v>3510897.6199999996</v>
      </c>
      <c r="D34" s="98">
        <f>SUM(D36:D41)</f>
        <v>1245603.33</v>
      </c>
      <c r="E34" s="87">
        <f t="shared" ref="E34:E35" si="9">D34/C34/100%</f>
        <v>0.35478201440690266</v>
      </c>
      <c r="F34" s="98">
        <f>SUM(F36:F41)</f>
        <v>556693.98999999987</v>
      </c>
      <c r="G34" s="88">
        <f t="shared" si="2"/>
        <v>2.2375009473337415</v>
      </c>
      <c r="H34" s="3"/>
      <c r="I34" s="3"/>
    </row>
    <row r="35" spans="1:11" ht="24.95" customHeight="1" thickBot="1" x14ac:dyDescent="0.3">
      <c r="A35" s="94" t="s">
        <v>36</v>
      </c>
      <c r="B35" s="84" t="s">
        <v>37</v>
      </c>
      <c r="C35" s="105">
        <f>SUM(C36:C39)</f>
        <v>3517162.82</v>
      </c>
      <c r="D35" s="98">
        <f>SUM(D36:D39)</f>
        <v>1247922.79</v>
      </c>
      <c r="E35" s="87">
        <f t="shared" si="9"/>
        <v>0.35480950239318182</v>
      </c>
      <c r="F35" s="98">
        <f>SUM(F36:F39)</f>
        <v>551591.43999999994</v>
      </c>
      <c r="G35" s="88">
        <f t="shared" si="2"/>
        <v>2.2624041990209278</v>
      </c>
    </row>
    <row r="36" spans="1:11" ht="24.95" customHeight="1" thickBot="1" x14ac:dyDescent="0.3">
      <c r="A36" s="44" t="s">
        <v>67</v>
      </c>
      <c r="B36" s="45" t="s">
        <v>68</v>
      </c>
      <c r="C36" s="46"/>
      <c r="D36" s="47"/>
      <c r="E36" s="26"/>
      <c r="F36" s="47"/>
      <c r="G36" s="31"/>
    </row>
    <row r="37" spans="1:11" ht="24.95" customHeight="1" thickBot="1" x14ac:dyDescent="0.3">
      <c r="A37" s="11" t="s">
        <v>50</v>
      </c>
      <c r="B37" s="7" t="s">
        <v>38</v>
      </c>
      <c r="C37" s="42">
        <v>1538060.69</v>
      </c>
      <c r="D37" s="43">
        <v>760476.81</v>
      </c>
      <c r="E37" s="26">
        <f>D37/C37/100%</f>
        <v>0.49443875325881975</v>
      </c>
      <c r="F37" s="43">
        <v>99831.17</v>
      </c>
      <c r="G37" s="31">
        <f t="shared" si="2"/>
        <v>7.617628942944374</v>
      </c>
    </row>
    <row r="38" spans="1:11" ht="24.95" customHeight="1" thickBot="1" x14ac:dyDescent="0.3">
      <c r="A38" s="108" t="s">
        <v>51</v>
      </c>
      <c r="B38" s="109" t="s">
        <v>39</v>
      </c>
      <c r="C38" s="106">
        <v>1835479.27</v>
      </c>
      <c r="D38" s="19">
        <v>456765.24</v>
      </c>
      <c r="E38" s="82">
        <f>D38/C38/100%</f>
        <v>0.24885339075499338</v>
      </c>
      <c r="F38" s="19">
        <v>446905.56</v>
      </c>
      <c r="G38" s="31">
        <f t="shared" si="2"/>
        <v>1.0220621108405992</v>
      </c>
      <c r="I38" s="3"/>
      <c r="J38" s="4"/>
      <c r="K38" s="4"/>
    </row>
    <row r="39" spans="1:11" ht="24.95" customHeight="1" thickBot="1" x14ac:dyDescent="0.3">
      <c r="A39" s="11" t="s">
        <v>52</v>
      </c>
      <c r="B39" s="7" t="s">
        <v>53</v>
      </c>
      <c r="C39" s="42">
        <v>143622.85999999999</v>
      </c>
      <c r="D39" s="43">
        <v>30680.74</v>
      </c>
      <c r="E39" s="107">
        <f>D39/C39/100%</f>
        <v>0.21362017160777891</v>
      </c>
      <c r="F39" s="43">
        <v>4854.71</v>
      </c>
      <c r="G39" s="31">
        <f t="shared" si="2"/>
        <v>6.3197884116661962</v>
      </c>
      <c r="I39" s="3"/>
      <c r="J39" s="4"/>
      <c r="K39" s="4"/>
    </row>
    <row r="40" spans="1:11" ht="24.95" customHeight="1" thickBot="1" x14ac:dyDescent="0.3">
      <c r="A40" s="11" t="s">
        <v>72</v>
      </c>
      <c r="B40" s="7" t="s">
        <v>73</v>
      </c>
      <c r="C40" s="42">
        <v>765.44</v>
      </c>
      <c r="D40" s="43">
        <v>4711.18</v>
      </c>
      <c r="E40" s="82">
        <f t="shared" ref="E40:E41" si="10">D40/C40/100%</f>
        <v>6.1548651755852841</v>
      </c>
      <c r="F40" s="43">
        <v>6321.84</v>
      </c>
      <c r="G40" s="51">
        <f t="shared" si="2"/>
        <v>0.74522290978575856</v>
      </c>
      <c r="I40" s="3"/>
      <c r="J40" s="4"/>
      <c r="K40" s="4"/>
    </row>
    <row r="41" spans="1:11" ht="36.75" thickBot="1" x14ac:dyDescent="0.3">
      <c r="A41" s="11" t="s">
        <v>40</v>
      </c>
      <c r="B41" s="7" t="s">
        <v>41</v>
      </c>
      <c r="C41" s="17">
        <v>-7030.64</v>
      </c>
      <c r="D41" s="75">
        <v>-7030.64</v>
      </c>
      <c r="E41" s="82">
        <f t="shared" si="10"/>
        <v>1</v>
      </c>
      <c r="F41" s="21">
        <v>-1219.29</v>
      </c>
      <c r="G41" s="31">
        <f>D41/F41</f>
        <v>5.7661753971573626</v>
      </c>
      <c r="I41" s="4"/>
      <c r="J41" s="4"/>
      <c r="K41" s="3"/>
    </row>
    <row r="43" spans="1:11" x14ac:dyDescent="0.25">
      <c r="A43" s="1"/>
    </row>
  </sheetData>
  <mergeCells count="1">
    <mergeCell ref="A1:G2"/>
  </mergeCells>
  <pageMargins left="0.70866141732283472" right="0" top="0.74803149606299213" bottom="0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Татьяна</cp:lastModifiedBy>
  <cp:lastPrinted>2023-02-07T08:00:03Z</cp:lastPrinted>
  <dcterms:created xsi:type="dcterms:W3CDTF">2017-12-11T14:03:53Z</dcterms:created>
  <dcterms:modified xsi:type="dcterms:W3CDTF">2025-04-07T14:12:01Z</dcterms:modified>
</cp:coreProperties>
</file>